
<file path=[Content_Types].xml><?xml version="1.0" encoding="utf-8"?>
<Types xmlns="http://schemas.openxmlformats.org/package/2006/content-types">
  <Default Extension="bin" ContentType="application/vnd.ms-office.vbaProject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ThisWorkbook" defaultThemeVersion="124226"/>
  <bookViews>
    <workbookView xWindow="75" yWindow="-195" windowWidth="19185" windowHeight="11760" tabRatio="615"/>
  </bookViews>
  <sheets>
    <sheet name="Sheet1" sheetId="6" r:id="rId1"/>
    <sheet name="Sheet2" sheetId="1" r:id="rId2"/>
    <sheet name="Sheet3" sheetId="2" r:id="rId3"/>
  </sheets>
  <calcPr calcId="145621"/>
</workbook>
</file>

<file path=xl/calcChain.xml><?xml version="1.0" encoding="utf-8"?>
<calcChain xmlns="http://schemas.openxmlformats.org/spreadsheetml/2006/main">
  <c r="O88" i="6" l="1"/>
  <c r="O89" i="6" s="1"/>
  <c r="Q20" i="6"/>
  <c r="O78" i="6"/>
  <c r="O75" i="6"/>
  <c r="O76" i="6"/>
  <c r="O77" i="6" s="1"/>
  <c r="R4" i="6"/>
  <c r="R5" i="6"/>
  <c r="R6" i="6"/>
  <c r="R7" i="6"/>
  <c r="R8" i="6"/>
  <c r="R9" i="6"/>
  <c r="R10" i="6"/>
  <c r="R11" i="6"/>
  <c r="R12" i="6"/>
  <c r="R13" i="6"/>
  <c r="R14" i="6"/>
  <c r="R15" i="6"/>
  <c r="R16" i="6"/>
  <c r="R17" i="6"/>
  <c r="R18" i="6"/>
  <c r="O20" i="6"/>
  <c r="T20" i="6"/>
  <c r="R23" i="6"/>
  <c r="R24" i="6"/>
  <c r="R25" i="6"/>
  <c r="R26" i="6"/>
  <c r="R27" i="6"/>
  <c r="R28" i="6"/>
  <c r="R29" i="6"/>
  <c r="R30" i="6"/>
  <c r="R31" i="6"/>
  <c r="R32" i="6"/>
  <c r="R33" i="6"/>
  <c r="R34" i="6"/>
  <c r="R35" i="6"/>
  <c r="R36" i="6"/>
  <c r="R37" i="6"/>
  <c r="R40" i="6"/>
  <c r="R41" i="6"/>
  <c r="R42" i="6"/>
  <c r="R43" i="6"/>
  <c r="R44" i="6"/>
  <c r="R45" i="6"/>
  <c r="R46" i="6"/>
  <c r="R47" i="6"/>
  <c r="R48" i="6"/>
  <c r="R49" i="6"/>
  <c r="R50" i="6"/>
  <c r="R51" i="6"/>
  <c r="R52" i="6"/>
  <c r="R53" i="6"/>
  <c r="R54" i="6"/>
  <c r="R57" i="6"/>
  <c r="R58" i="6"/>
  <c r="R59" i="6"/>
  <c r="R60" i="6"/>
  <c r="R61" i="6"/>
  <c r="R62" i="6"/>
  <c r="R63" i="6"/>
  <c r="R64" i="6"/>
  <c r="R65" i="6"/>
  <c r="R66" i="6"/>
  <c r="R67" i="6"/>
  <c r="R68" i="6"/>
  <c r="R69" i="6"/>
  <c r="R70" i="6"/>
  <c r="R71" i="6"/>
  <c r="Q75" i="6"/>
  <c r="Q76" i="6"/>
  <c r="Q77" i="6"/>
  <c r="Q78" i="6"/>
  <c r="Q79" i="6" s="1"/>
  <c r="O83" i="6"/>
  <c r="O84" i="6" s="1"/>
  <c r="O91" i="6" s="1"/>
  <c r="T85" i="6"/>
  <c r="T86" i="6"/>
  <c r="T87" i="6"/>
  <c r="T88" i="6"/>
  <c r="T89" i="6" s="1"/>
  <c r="O79" i="6" l="1"/>
  <c r="R20" i="6"/>
  <c r="V20" i="6" s="1"/>
  <c r="P94" i="6" l="1"/>
  <c r="F95" i="6"/>
</calcChain>
</file>

<file path=xl/sharedStrings.xml><?xml version="1.0" encoding="utf-8"?>
<sst xmlns="http://schemas.openxmlformats.org/spreadsheetml/2006/main" count="290" uniqueCount="110">
  <si>
    <t>Semi detached</t>
  </si>
  <si>
    <t>Very poor Insulation</t>
  </si>
  <si>
    <t>Poor Insulation</t>
  </si>
  <si>
    <t>Average Insulation</t>
  </si>
  <si>
    <t>Good Insulation</t>
  </si>
  <si>
    <t>Very good Insulation</t>
  </si>
  <si>
    <t>Mid terrace</t>
  </si>
  <si>
    <t>Home</t>
  </si>
  <si>
    <t>Ins</t>
  </si>
  <si>
    <t>Fuel</t>
  </si>
  <si>
    <t>Ins:</t>
  </si>
  <si>
    <t>Load:</t>
  </si>
  <si>
    <t>No loft/access</t>
  </si>
  <si>
    <t>1 inch/25mm</t>
  </si>
  <si>
    <t>2 inches/50mm</t>
  </si>
  <si>
    <t>3 inches/75mm</t>
  </si>
  <si>
    <t>4 inches/100mm</t>
  </si>
  <si>
    <t>5 inches/125mm</t>
  </si>
  <si>
    <t>6 inches/150mm</t>
  </si>
  <si>
    <t>8 inches/200mm</t>
  </si>
  <si>
    <t>10 inches/250mm</t>
  </si>
  <si>
    <t>Home+ins</t>
  </si>
  <si>
    <t>Electric</t>
  </si>
  <si>
    <t>No data</t>
  </si>
  <si>
    <t>Car size</t>
  </si>
  <si>
    <t>Miles:</t>
  </si>
  <si>
    <t>Ef</t>
  </si>
  <si>
    <t>Miles</t>
  </si>
  <si>
    <t>Multiple</t>
  </si>
  <si>
    <t>L Haul No:</t>
  </si>
  <si>
    <t>S Haul No:</t>
  </si>
  <si>
    <t>S HaulC:</t>
  </si>
  <si>
    <t>L Haul C:</t>
  </si>
  <si>
    <t>Flt C:</t>
  </si>
  <si>
    <t>Total Carbon:</t>
  </si>
  <si>
    <t>Car 1 size:</t>
  </si>
  <si>
    <t>Car 2 size:</t>
  </si>
  <si>
    <t xml:space="preserve">How many short haul </t>
  </si>
  <si>
    <t>(UK, Europe and Mediterranean)</t>
  </si>
  <si>
    <t xml:space="preserve"> return flights have been taken</t>
  </si>
  <si>
    <t>Ashton Hayes Carbon Calculator 2006</t>
  </si>
  <si>
    <t>© University of Chester 2006</t>
  </si>
  <si>
    <t>by the household in the past year?</t>
  </si>
  <si>
    <t xml:space="preserve">How many long haul </t>
  </si>
  <si>
    <t xml:space="preserve">(rest of the world) return flights </t>
  </si>
  <si>
    <t>have been taken by</t>
  </si>
  <si>
    <t>Your total Carbon footprint is</t>
  </si>
  <si>
    <t>tonnes per year</t>
  </si>
  <si>
    <t>Car 1 C:</t>
  </si>
  <si>
    <t>Car 2 C:</t>
  </si>
  <si>
    <t>Car 3 size:</t>
  </si>
  <si>
    <t>Car 3 C:</t>
  </si>
  <si>
    <t>Cars</t>
  </si>
  <si>
    <t>What type of property is your home?</t>
  </si>
  <si>
    <t>What is your main heating fuel?</t>
  </si>
  <si>
    <t>How much loft insulation do you have?</t>
  </si>
  <si>
    <t>How much of the property is double / secondary glazed?</t>
  </si>
  <si>
    <t>____________________________</t>
  </si>
  <si>
    <t>_____________________</t>
  </si>
  <si>
    <t>How many cars are there in your household?</t>
  </si>
  <si>
    <t>What size engine does the car have?</t>
  </si>
  <si>
    <t>What fuel does the car use?</t>
  </si>
  <si>
    <t>2,500 - 4,999 miles</t>
  </si>
  <si>
    <t>5,000 - 7,499 miles</t>
  </si>
  <si>
    <t>7,500 - 9,999 miles</t>
  </si>
  <si>
    <t>10, 000 - 12,499 miles</t>
  </si>
  <si>
    <t xml:space="preserve">What is the approximate annual </t>
  </si>
  <si>
    <t>mileage for the car?</t>
  </si>
  <si>
    <t>For each car:</t>
  </si>
  <si>
    <t>the household in the past year?</t>
  </si>
  <si>
    <t>Detached</t>
  </si>
  <si>
    <t>Semi-detached</t>
  </si>
  <si>
    <t>Mid-terrace</t>
  </si>
  <si>
    <t>End-terrace</t>
  </si>
  <si>
    <t>Mains gas</t>
  </si>
  <si>
    <t>Electricity</t>
  </si>
  <si>
    <t>Solid fuel</t>
  </si>
  <si>
    <t>Bottled gas</t>
  </si>
  <si>
    <t>Oil</t>
  </si>
  <si>
    <t>Wood</t>
  </si>
  <si>
    <t>None</t>
  </si>
  <si>
    <t>Don't know</t>
  </si>
  <si>
    <t>All</t>
  </si>
  <si>
    <t>Some (25%)</t>
  </si>
  <si>
    <t>About half</t>
  </si>
  <si>
    <t>Most (75%)</t>
  </si>
  <si>
    <t>Small (up to 1.4 litres)</t>
  </si>
  <si>
    <t>Medium (1.4 - 2 litres)</t>
  </si>
  <si>
    <t>Large (over 2 litres)</t>
  </si>
  <si>
    <t>Sports utility vehicle</t>
  </si>
  <si>
    <t>Petrol</t>
  </si>
  <si>
    <t>Diesel</t>
  </si>
  <si>
    <t>Autogas</t>
  </si>
  <si>
    <t>Biofuel</t>
  </si>
  <si>
    <t>Up to 2,500 miles</t>
  </si>
  <si>
    <t>Over 12,500 miles</t>
  </si>
  <si>
    <t>Partial</t>
  </si>
  <si>
    <t>Full</t>
  </si>
  <si>
    <t>How much of the property has insulated walls?</t>
  </si>
  <si>
    <t>Home:</t>
  </si>
  <si>
    <t>Fuel:</t>
  </si>
  <si>
    <t>Loft:</t>
  </si>
  <si>
    <t>Wall:</t>
  </si>
  <si>
    <t>Glaze:</t>
  </si>
  <si>
    <t>Very poor insulation</t>
  </si>
  <si>
    <t>Gas</t>
  </si>
  <si>
    <t>Poor insulation</t>
  </si>
  <si>
    <t>Average insulation</t>
  </si>
  <si>
    <t>Good insulation</t>
  </si>
  <si>
    <t>Very Good insulation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</si>
</sst>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sz val="10"/>
      <color indexed="8"/>
      <name val="Arial"/>
    </font>
    <font>
      <b/>
      <sz val="10"/>
      <name val="Arial"/>
    </font>
    <font>
      <b/>
      <sz val="10"/>
      <color indexed="8"/>
      <name val="Arial"/>
      <family val="2"/>
    </font>
    <font>
      <sz val="10"/>
      <name val="Arial"/>
    </font>
    <font>
      <b/>
      <sz val="10"/>
      <color indexed="10"/>
      <name val="Arial"/>
      <family val="2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30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1" xfId="0" applyFont="1" applyBorder="1"/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Border="1"/>
    <xf numFmtId="0" fontId="3" fillId="0" borderId="2" xfId="1" applyFont="1" applyFill="1" applyBorder="1" applyAlignment="1"/>
    <xf numFmtId="0" fontId="3" fillId="0" borderId="2" xfId="1" applyFont="1" applyFill="1" applyBorder="1" applyAlignment="1">
      <alignment horizontal="left"/>
    </xf>
    <xf numFmtId="2" fontId="0" fillId="0" borderId="0" xfId="0" applyNumberFormat="1" applyAlignment="1"/>
    <xf numFmtId="2" fontId="3" fillId="0" borderId="0" xfId="2" applyNumberFormat="1" applyFont="1" applyFill="1" applyBorder="1" applyAlignment="1"/>
    <xf numFmtId="0" fontId="3" fillId="0" borderId="0" xfId="2" applyFont="1" applyFill="1" applyBorder="1" applyAlignment="1"/>
    <xf numFmtId="0" fontId="3" fillId="0" borderId="2" xfId="1" applyFont="1" applyFill="1" applyBorder="1" applyAlignment="1">
      <alignment horizontal="right"/>
    </xf>
    <xf numFmtId="0" fontId="3" fillId="0" borderId="0" xfId="1" applyFont="1" applyFill="1" applyBorder="1" applyAlignment="1"/>
    <xf numFmtId="2" fontId="0" fillId="0" borderId="0" xfId="0" applyNumberFormat="1" applyFill="1" applyBorder="1" applyAlignment="1"/>
    <xf numFmtId="0" fontId="4" fillId="0" borderId="0" xfId="0" applyFont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5" fillId="0" borderId="0" xfId="1" applyFont="1" applyFill="1" applyBorder="1" applyAlignment="1"/>
    <xf numFmtId="0" fontId="6" fillId="0" borderId="3" xfId="0" applyFont="1" applyBorder="1"/>
    <xf numFmtId="0" fontId="5" fillId="0" borderId="0" xfId="1" applyFont="1" applyFill="1" applyBorder="1" applyAlignment="1">
      <alignment horizontal="left"/>
    </xf>
    <xf numFmtId="0" fontId="5" fillId="0" borderId="2" xfId="1" applyFont="1" applyFill="1" applyBorder="1" applyAlignment="1">
      <alignment horizontal="right"/>
    </xf>
    <xf numFmtId="0" fontId="1" fillId="0" borderId="3" xfId="0" applyFont="1" applyBorder="1"/>
    <xf numFmtId="1" fontId="2" fillId="0" borderId="1" xfId="0" applyNumberFormat="1" applyFont="1" applyBorder="1"/>
    <xf numFmtId="0" fontId="7" fillId="0" borderId="3" xfId="0" applyFont="1" applyBorder="1"/>
    <xf numFmtId="0" fontId="0" fillId="0" borderId="0" xfId="0" applyBorder="1"/>
    <xf numFmtId="0" fontId="8" fillId="0" borderId="0" xfId="0" applyFont="1"/>
  </cellXfs>
  <cellStyles count="3">
    <cellStyle name="Normal" xfId="0" builtinId="0"/>
    <cellStyle name="Normal_Sheet1" xfId="1"/>
    <cellStyle name="Normal_Sheet3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314325</xdr:colOff>
          <xdr:row>98</xdr:row>
          <xdr:rowOff>95250</xdr:rowOff>
        </xdr:from>
        <xdr:to>
          <xdr:col>4</xdr:col>
          <xdr:colOff>476250</xdr:colOff>
          <xdr:row>99</xdr:row>
          <xdr:rowOff>152400</xdr:rowOff>
        </xdr:to>
        <xdr:sp macro="" textlink="">
          <xdr:nvSpPr>
            <xdr:cNvPr id="1028" name="Button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Reset cells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AF95"/>
  <sheetViews>
    <sheetView tabSelected="1" workbookViewId="0">
      <selection activeCell="J4" sqref="J4"/>
    </sheetView>
  </sheetViews>
  <sheetFormatPr defaultColWidth="8.85546875" defaultRowHeight="12.75" x14ac:dyDescent="0.2"/>
  <cols>
    <col min="1" max="5" width="8.85546875" customWidth="1"/>
    <col min="6" max="6" width="5" customWidth="1"/>
    <col min="7" max="7" width="8.85546875" customWidth="1"/>
    <col min="8" max="8" width="3.42578125" customWidth="1"/>
    <col min="9" max="9" width="8.85546875" customWidth="1"/>
    <col min="10" max="10" width="3.42578125" customWidth="1"/>
    <col min="11" max="11" width="8.85546875" customWidth="1"/>
    <col min="12" max="12" width="3.7109375" customWidth="1"/>
    <col min="13" max="29" width="9.140625" hidden="1" customWidth="1"/>
    <col min="30" max="31" width="8.85546875" customWidth="1"/>
    <col min="32" max="32" width="0" hidden="1" customWidth="1"/>
  </cols>
  <sheetData>
    <row r="1" spans="1:22" ht="18" x14ac:dyDescent="0.25">
      <c r="A1" s="29" t="s">
        <v>40</v>
      </c>
    </row>
    <row r="2" spans="1:22" x14ac:dyDescent="0.2">
      <c r="A2" t="s">
        <v>41</v>
      </c>
    </row>
    <row r="3" spans="1:22" ht="13.5" thickBot="1" x14ac:dyDescent="0.25">
      <c r="N3" t="s">
        <v>7</v>
      </c>
      <c r="P3" t="s">
        <v>8</v>
      </c>
      <c r="R3" t="s">
        <v>21</v>
      </c>
    </row>
    <row r="4" spans="1:22" ht="16.5" thickBot="1" x14ac:dyDescent="0.3">
      <c r="A4" s="1">
        <v>1</v>
      </c>
      <c r="B4" s="2" t="s">
        <v>53</v>
      </c>
      <c r="C4" s="2"/>
      <c r="D4" s="2"/>
      <c r="E4" s="2"/>
      <c r="I4" s="18" t="s">
        <v>7</v>
      </c>
      <c r="J4" s="18"/>
      <c r="N4" s="9" t="s">
        <v>70</v>
      </c>
      <c r="O4" s="9">
        <v>1</v>
      </c>
      <c r="P4" s="10" t="s">
        <v>104</v>
      </c>
      <c r="Q4" s="14">
        <v>0</v>
      </c>
      <c r="R4" s="14">
        <f>O4+Q4</f>
        <v>1</v>
      </c>
      <c r="S4" s="9" t="s">
        <v>105</v>
      </c>
      <c r="T4" s="15">
        <v>1</v>
      </c>
      <c r="U4" s="15"/>
      <c r="V4" s="11">
        <v>7.851352534221971</v>
      </c>
    </row>
    <row r="5" spans="1:22" ht="15.75" x14ac:dyDescent="0.25">
      <c r="A5" s="1"/>
      <c r="B5" s="3" t="s">
        <v>70</v>
      </c>
      <c r="C5" s="4"/>
      <c r="D5" s="4"/>
      <c r="F5" s="5">
        <v>1</v>
      </c>
      <c r="N5" s="9" t="s">
        <v>70</v>
      </c>
      <c r="O5" s="9">
        <v>1</v>
      </c>
      <c r="P5" s="10" t="s">
        <v>106</v>
      </c>
      <c r="Q5" s="14">
        <v>1</v>
      </c>
      <c r="R5" s="14">
        <f t="shared" ref="R5:R18" si="0">O5+Q5</f>
        <v>2</v>
      </c>
      <c r="S5" s="9" t="s">
        <v>105</v>
      </c>
      <c r="T5" s="15">
        <v>1</v>
      </c>
      <c r="U5" s="15"/>
      <c r="V5" s="11">
        <v>5.3074318063175907</v>
      </c>
    </row>
    <row r="6" spans="1:22" ht="15" x14ac:dyDescent="0.2">
      <c r="A6" s="6"/>
      <c r="B6" s="3" t="s">
        <v>71</v>
      </c>
      <c r="C6" s="4"/>
      <c r="D6" s="4"/>
      <c r="F6" s="5">
        <v>6</v>
      </c>
      <c r="N6" s="9" t="s">
        <v>70</v>
      </c>
      <c r="O6" s="9">
        <v>1</v>
      </c>
      <c r="P6" s="10" t="s">
        <v>107</v>
      </c>
      <c r="Q6" s="14">
        <v>2</v>
      </c>
      <c r="R6" s="14">
        <f t="shared" si="0"/>
        <v>3</v>
      </c>
      <c r="S6" s="9" t="s">
        <v>105</v>
      </c>
      <c r="T6" s="15">
        <v>1</v>
      </c>
      <c r="U6" s="15"/>
      <c r="V6" s="11">
        <v>3.8056039860042312</v>
      </c>
    </row>
    <row r="7" spans="1:22" ht="15" x14ac:dyDescent="0.2">
      <c r="A7" s="6"/>
      <c r="B7" s="3" t="s">
        <v>72</v>
      </c>
      <c r="C7" s="4"/>
      <c r="D7" s="4"/>
      <c r="F7" s="5">
        <v>11</v>
      </c>
      <c r="N7" s="9" t="s">
        <v>70</v>
      </c>
      <c r="O7" s="9">
        <v>1</v>
      </c>
      <c r="P7" s="10" t="s">
        <v>108</v>
      </c>
      <c r="Q7" s="14">
        <v>3</v>
      </c>
      <c r="R7" s="14">
        <f t="shared" si="0"/>
        <v>4</v>
      </c>
      <c r="S7" s="9" t="s">
        <v>105</v>
      </c>
      <c r="T7" s="15">
        <v>1</v>
      </c>
      <c r="U7" s="15"/>
      <c r="V7" s="11">
        <v>2.4020232396571024</v>
      </c>
    </row>
    <row r="8" spans="1:22" ht="15" x14ac:dyDescent="0.2">
      <c r="A8" s="6"/>
      <c r="B8" s="3" t="s">
        <v>73</v>
      </c>
      <c r="C8" s="4"/>
      <c r="D8" s="4"/>
      <c r="F8" s="5">
        <v>6</v>
      </c>
      <c r="N8" s="9" t="s">
        <v>70</v>
      </c>
      <c r="O8" s="9">
        <v>1</v>
      </c>
      <c r="P8" s="10" t="s">
        <v>109</v>
      </c>
      <c r="Q8" s="14">
        <v>4</v>
      </c>
      <c r="R8" s="14">
        <f t="shared" si="0"/>
        <v>5</v>
      </c>
      <c r="S8" s="9" t="s">
        <v>105</v>
      </c>
      <c r="T8" s="15">
        <v>1</v>
      </c>
      <c r="U8" s="15"/>
      <c r="V8" s="11">
        <v>1.8774424101500888</v>
      </c>
    </row>
    <row r="9" spans="1:22" x14ac:dyDescent="0.2">
      <c r="N9" s="9" t="s">
        <v>0</v>
      </c>
      <c r="O9" s="9">
        <v>6</v>
      </c>
      <c r="P9" s="9" t="s">
        <v>1</v>
      </c>
      <c r="Q9" s="14">
        <v>0</v>
      </c>
      <c r="R9" s="14">
        <f t="shared" si="0"/>
        <v>6</v>
      </c>
      <c r="S9" s="9" t="s">
        <v>105</v>
      </c>
      <c r="T9" s="15">
        <v>1</v>
      </c>
      <c r="U9" s="15"/>
      <c r="V9" s="12">
        <v>7</v>
      </c>
    </row>
    <row r="10" spans="1:22" ht="13.5" thickBot="1" x14ac:dyDescent="0.25">
      <c r="N10" s="9" t="s">
        <v>0</v>
      </c>
      <c r="O10" s="9">
        <v>6</v>
      </c>
      <c r="P10" s="9" t="s">
        <v>2</v>
      </c>
      <c r="Q10" s="14">
        <v>1</v>
      </c>
      <c r="R10" s="14">
        <f t="shared" si="0"/>
        <v>7</v>
      </c>
      <c r="S10" s="9" t="s">
        <v>105</v>
      </c>
      <c r="T10" s="15">
        <v>1</v>
      </c>
      <c r="U10" s="15"/>
      <c r="V10" s="13">
        <v>5.04</v>
      </c>
    </row>
    <row r="11" spans="1:22" ht="16.5" thickBot="1" x14ac:dyDescent="0.3">
      <c r="A11" s="1">
        <v>2</v>
      </c>
      <c r="B11" s="2" t="s">
        <v>54</v>
      </c>
      <c r="C11" s="2"/>
      <c r="D11" s="2"/>
      <c r="E11" s="2"/>
      <c r="F11" s="2"/>
      <c r="I11" s="18" t="s">
        <v>9</v>
      </c>
      <c r="J11" s="18"/>
      <c r="N11" s="9" t="s">
        <v>0</v>
      </c>
      <c r="O11" s="9">
        <v>6</v>
      </c>
      <c r="P11" s="9" t="s">
        <v>3</v>
      </c>
      <c r="Q11" s="14">
        <v>2</v>
      </c>
      <c r="R11" s="14">
        <f t="shared" si="0"/>
        <v>8</v>
      </c>
      <c r="S11" s="9" t="s">
        <v>105</v>
      </c>
      <c r="T11" s="15">
        <v>1</v>
      </c>
      <c r="U11" s="15"/>
      <c r="V11" s="13">
        <v>3.94</v>
      </c>
    </row>
    <row r="12" spans="1:22" ht="15.75" x14ac:dyDescent="0.25">
      <c r="A12" s="1"/>
      <c r="B12" s="4" t="s">
        <v>74</v>
      </c>
      <c r="C12" s="4"/>
      <c r="D12" s="4"/>
      <c r="E12" s="4"/>
      <c r="F12" s="5">
        <v>1</v>
      </c>
      <c r="N12" s="9" t="s">
        <v>0</v>
      </c>
      <c r="O12" s="9">
        <v>6</v>
      </c>
      <c r="P12" s="9" t="s">
        <v>4</v>
      </c>
      <c r="Q12" s="14">
        <v>3</v>
      </c>
      <c r="R12" s="14">
        <f t="shared" si="0"/>
        <v>9</v>
      </c>
      <c r="S12" s="9" t="s">
        <v>105</v>
      </c>
      <c r="T12" s="15">
        <v>1</v>
      </c>
      <c r="U12" s="15"/>
      <c r="V12" s="13">
        <v>3.23</v>
      </c>
    </row>
    <row r="13" spans="1:22" ht="15.75" x14ac:dyDescent="0.25">
      <c r="A13" s="1"/>
      <c r="B13" s="4" t="s">
        <v>75</v>
      </c>
      <c r="C13" s="4"/>
      <c r="D13" s="4"/>
      <c r="E13" s="4"/>
      <c r="F13" s="5">
        <v>2</v>
      </c>
      <c r="N13" s="9" t="s">
        <v>0</v>
      </c>
      <c r="O13" s="9">
        <v>6</v>
      </c>
      <c r="P13" s="9" t="s">
        <v>5</v>
      </c>
      <c r="Q13" s="14">
        <v>4</v>
      </c>
      <c r="R13" s="14">
        <f t="shared" si="0"/>
        <v>10</v>
      </c>
      <c r="S13" s="9" t="s">
        <v>105</v>
      </c>
      <c r="T13" s="15">
        <v>1</v>
      </c>
      <c r="U13" s="15"/>
      <c r="V13" s="13">
        <v>3.02</v>
      </c>
    </row>
    <row r="14" spans="1:22" ht="15.75" x14ac:dyDescent="0.25">
      <c r="A14" s="1"/>
      <c r="B14" s="4" t="s">
        <v>76</v>
      </c>
      <c r="C14" s="4"/>
      <c r="D14" s="4"/>
      <c r="E14" s="4"/>
      <c r="F14" s="5">
        <v>4</v>
      </c>
      <c r="N14" s="9" t="s">
        <v>6</v>
      </c>
      <c r="O14" s="9">
        <v>11</v>
      </c>
      <c r="P14" s="10" t="s">
        <v>104</v>
      </c>
      <c r="Q14" s="14">
        <v>0</v>
      </c>
      <c r="R14" s="14">
        <f t="shared" si="0"/>
        <v>11</v>
      </c>
      <c r="S14" s="9" t="s">
        <v>105</v>
      </c>
      <c r="T14" s="15">
        <v>1</v>
      </c>
      <c r="U14" s="15"/>
      <c r="V14" s="11">
        <v>5.1680264758167747</v>
      </c>
    </row>
    <row r="15" spans="1:22" ht="15.75" x14ac:dyDescent="0.25">
      <c r="A15" s="1"/>
      <c r="B15" s="4" t="s">
        <v>77</v>
      </c>
      <c r="C15" s="4"/>
      <c r="D15" s="4"/>
      <c r="E15" s="4"/>
      <c r="F15" s="5">
        <v>1</v>
      </c>
      <c r="N15" s="9" t="s">
        <v>6</v>
      </c>
      <c r="O15" s="9">
        <v>11</v>
      </c>
      <c r="P15" s="10" t="s">
        <v>106</v>
      </c>
      <c r="Q15" s="14">
        <v>1</v>
      </c>
      <c r="R15" s="14">
        <f t="shared" si="0"/>
        <v>12</v>
      </c>
      <c r="S15" s="9" t="s">
        <v>105</v>
      </c>
      <c r="T15" s="15">
        <v>1</v>
      </c>
      <c r="U15" s="15"/>
      <c r="V15" s="11">
        <v>3.6988686394025239</v>
      </c>
    </row>
    <row r="16" spans="1:22" ht="15.75" x14ac:dyDescent="0.25">
      <c r="A16" s="1"/>
      <c r="B16" s="4" t="s">
        <v>78</v>
      </c>
      <c r="C16" s="4"/>
      <c r="D16" s="4"/>
      <c r="E16" s="4"/>
      <c r="F16" s="5">
        <v>3</v>
      </c>
      <c r="N16" s="9" t="s">
        <v>6</v>
      </c>
      <c r="O16" s="9">
        <v>11</v>
      </c>
      <c r="P16" s="10" t="s">
        <v>107</v>
      </c>
      <c r="Q16" s="14">
        <v>2</v>
      </c>
      <c r="R16" s="14">
        <f t="shared" si="0"/>
        <v>13</v>
      </c>
      <c r="S16" s="9" t="s">
        <v>105</v>
      </c>
      <c r="T16" s="15">
        <v>1</v>
      </c>
      <c r="U16" s="15"/>
      <c r="V16" s="11">
        <v>2.8525390226281977</v>
      </c>
    </row>
    <row r="17" spans="1:22" ht="15.75" x14ac:dyDescent="0.25">
      <c r="A17" s="1"/>
      <c r="B17" s="4" t="s">
        <v>79</v>
      </c>
      <c r="C17" s="4"/>
      <c r="D17" s="4"/>
      <c r="E17" s="4"/>
      <c r="F17" s="5">
        <v>4</v>
      </c>
      <c r="N17" s="9" t="s">
        <v>6</v>
      </c>
      <c r="O17" s="9">
        <v>11</v>
      </c>
      <c r="P17" s="10" t="s">
        <v>108</v>
      </c>
      <c r="Q17" s="14">
        <v>3</v>
      </c>
      <c r="R17" s="14">
        <f t="shared" si="0"/>
        <v>14</v>
      </c>
      <c r="S17" s="9" t="s">
        <v>105</v>
      </c>
      <c r="T17" s="15">
        <v>1</v>
      </c>
      <c r="U17" s="15"/>
      <c r="V17" s="11">
        <v>2.0798254966696441</v>
      </c>
    </row>
    <row r="18" spans="1:22" x14ac:dyDescent="0.2">
      <c r="N18" s="9" t="s">
        <v>6</v>
      </c>
      <c r="O18" s="9">
        <v>11</v>
      </c>
      <c r="P18" s="10" t="s">
        <v>109</v>
      </c>
      <c r="Q18" s="14">
        <v>4</v>
      </c>
      <c r="R18" s="14">
        <f t="shared" si="0"/>
        <v>15</v>
      </c>
      <c r="S18" s="9" t="s">
        <v>105</v>
      </c>
      <c r="T18" s="15">
        <v>1</v>
      </c>
      <c r="U18" s="15"/>
      <c r="V18" s="11">
        <v>1.4433020773096057</v>
      </c>
    </row>
    <row r="19" spans="1:22" ht="13.5" thickBot="1" x14ac:dyDescent="0.25"/>
    <row r="20" spans="1:22" ht="16.5" thickBot="1" x14ac:dyDescent="0.3">
      <c r="A20" s="1">
        <v>3</v>
      </c>
      <c r="B20" s="2" t="s">
        <v>55</v>
      </c>
      <c r="C20" s="2"/>
      <c r="D20" s="2"/>
      <c r="E20" s="2"/>
      <c r="F20" s="2"/>
      <c r="I20" s="18" t="s">
        <v>101</v>
      </c>
      <c r="J20" s="18"/>
      <c r="L20" s="28"/>
      <c r="N20" s="21" t="s">
        <v>99</v>
      </c>
      <c r="O20" s="18">
        <f>J4</f>
        <v>0</v>
      </c>
      <c r="P20" s="23" t="s">
        <v>10</v>
      </c>
      <c r="Q20" s="18" t="e">
        <f>INT(AVERAGE(J20,J47,J40))</f>
        <v>#DIV/0!</v>
      </c>
      <c r="R20" s="24" t="e">
        <f>O20+Q20</f>
        <v>#DIV/0!</v>
      </c>
      <c r="S20" s="21" t="s">
        <v>100</v>
      </c>
      <c r="T20" s="22">
        <f>J11</f>
        <v>0</v>
      </c>
      <c r="U20" s="19" t="s">
        <v>11</v>
      </c>
      <c r="V20" s="18" t="b">
        <f>IF(T20=1,(CHOOSE(R20,V4,V5,V6,V7,V8,V9,V10,V11,V12,V13,V14,V15,V16,V17,V18)),IF(T20=2,(CHOOSE(R20,V23,V24,V25,V26,V27,V28,V29,V30,V31,V32,V33,V34,V35,V36,V37)),IF(T20=3,(CHOOSE(R20,V40,V41,V42,V43,V44,V45,V46,V47,V48,V49,V50,V51,V52,V53,V54)),IF(T20=4,(CHOOSE(R20,V57,V58,V59,V60,V61,V62,V63,V64,V65,V66,V67,V68,V69,V70,V71))))))</f>
        <v>0</v>
      </c>
    </row>
    <row r="21" spans="1:22" ht="15.75" x14ac:dyDescent="0.25">
      <c r="A21" s="1"/>
      <c r="B21" s="4" t="s">
        <v>12</v>
      </c>
      <c r="C21" s="4"/>
      <c r="D21" s="4"/>
      <c r="E21" s="4"/>
      <c r="F21" s="5">
        <v>1</v>
      </c>
    </row>
    <row r="22" spans="1:22" ht="15.75" x14ac:dyDescent="0.25">
      <c r="A22" s="1"/>
      <c r="B22" s="4" t="s">
        <v>80</v>
      </c>
      <c r="C22" s="4"/>
      <c r="D22" s="4"/>
      <c r="E22" s="4"/>
      <c r="F22" s="5">
        <v>1</v>
      </c>
    </row>
    <row r="23" spans="1:22" ht="15" x14ac:dyDescent="0.2">
      <c r="B23" s="4" t="s">
        <v>13</v>
      </c>
      <c r="C23" s="4"/>
      <c r="D23" s="4"/>
      <c r="E23" s="4"/>
      <c r="F23" s="5">
        <v>1</v>
      </c>
      <c r="N23" s="9" t="s">
        <v>70</v>
      </c>
      <c r="O23" s="9">
        <v>1</v>
      </c>
      <c r="P23" s="10" t="s">
        <v>104</v>
      </c>
      <c r="Q23" s="14">
        <v>0</v>
      </c>
      <c r="R23" s="14">
        <f>O23+Q23</f>
        <v>1</v>
      </c>
      <c r="S23" s="9" t="s">
        <v>22</v>
      </c>
      <c r="T23">
        <v>2</v>
      </c>
      <c r="V23" s="11">
        <v>10.333713980661859</v>
      </c>
    </row>
    <row r="24" spans="1:22" ht="15" x14ac:dyDescent="0.2">
      <c r="B24" s="4" t="s">
        <v>14</v>
      </c>
      <c r="C24" s="4"/>
      <c r="D24" s="4"/>
      <c r="E24" s="4"/>
      <c r="F24" s="5">
        <v>2</v>
      </c>
      <c r="N24" s="9" t="s">
        <v>70</v>
      </c>
      <c r="O24" s="9">
        <v>1</v>
      </c>
      <c r="P24" s="10" t="s">
        <v>106</v>
      </c>
      <c r="Q24" s="14">
        <v>1</v>
      </c>
      <c r="R24" s="14">
        <f t="shared" ref="R24:R37" si="1">O24+Q24</f>
        <v>2</v>
      </c>
      <c r="S24" s="9" t="s">
        <v>22</v>
      </c>
      <c r="T24">
        <v>2</v>
      </c>
      <c r="V24" s="11">
        <v>6.9530815890228626</v>
      </c>
    </row>
    <row r="25" spans="1:22" ht="15" x14ac:dyDescent="0.2">
      <c r="B25" s="4" t="s">
        <v>15</v>
      </c>
      <c r="C25" s="4"/>
      <c r="D25" s="4"/>
      <c r="E25" s="4"/>
      <c r="F25" s="5">
        <v>2</v>
      </c>
      <c r="N25" s="9" t="s">
        <v>70</v>
      </c>
      <c r="O25" s="9">
        <v>1</v>
      </c>
      <c r="P25" s="10" t="s">
        <v>107</v>
      </c>
      <c r="Q25" s="14">
        <v>2</v>
      </c>
      <c r="R25" s="14">
        <f t="shared" si="1"/>
        <v>3</v>
      </c>
      <c r="S25" s="9" t="s">
        <v>22</v>
      </c>
      <c r="T25">
        <v>2</v>
      </c>
      <c r="V25" s="12">
        <v>5.9</v>
      </c>
    </row>
    <row r="26" spans="1:22" ht="15" x14ac:dyDescent="0.2">
      <c r="B26" s="4" t="s">
        <v>16</v>
      </c>
      <c r="C26" s="4"/>
      <c r="D26" s="4"/>
      <c r="E26" s="4"/>
      <c r="F26" s="5">
        <v>2</v>
      </c>
      <c r="N26" s="9" t="s">
        <v>70</v>
      </c>
      <c r="O26" s="9">
        <v>1</v>
      </c>
      <c r="P26" s="10" t="s">
        <v>108</v>
      </c>
      <c r="Q26" s="14">
        <v>3</v>
      </c>
      <c r="R26" s="14">
        <f t="shared" si="1"/>
        <v>4</v>
      </c>
      <c r="S26" s="9" t="s">
        <v>22</v>
      </c>
      <c r="T26">
        <v>2</v>
      </c>
      <c r="V26" s="11">
        <v>3.3457579279153911</v>
      </c>
    </row>
    <row r="27" spans="1:22" ht="15" x14ac:dyDescent="0.2">
      <c r="B27" s="4" t="s">
        <v>17</v>
      </c>
      <c r="C27" s="4"/>
      <c r="D27" s="4"/>
      <c r="E27" s="4"/>
      <c r="F27" s="5">
        <v>3</v>
      </c>
      <c r="N27" s="9" t="s">
        <v>70</v>
      </c>
      <c r="O27" s="9">
        <v>1</v>
      </c>
      <c r="P27" s="10" t="s">
        <v>109</v>
      </c>
      <c r="Q27" s="14">
        <v>4</v>
      </c>
      <c r="R27" s="14">
        <f t="shared" si="1"/>
        <v>5</v>
      </c>
      <c r="S27" s="9" t="s">
        <v>22</v>
      </c>
      <c r="T27">
        <v>2</v>
      </c>
      <c r="V27" s="11">
        <v>2.6638363055248635</v>
      </c>
    </row>
    <row r="28" spans="1:22" ht="15" x14ac:dyDescent="0.2">
      <c r="B28" s="4" t="s">
        <v>18</v>
      </c>
      <c r="C28" s="4"/>
      <c r="D28" s="4"/>
      <c r="E28" s="4"/>
      <c r="F28" s="5">
        <v>3</v>
      </c>
      <c r="N28" s="9" t="s">
        <v>0</v>
      </c>
      <c r="O28" s="9">
        <v>6</v>
      </c>
      <c r="P28" s="9" t="s">
        <v>1</v>
      </c>
      <c r="Q28" s="14">
        <v>0</v>
      </c>
      <c r="R28" s="14">
        <f t="shared" si="1"/>
        <v>6</v>
      </c>
      <c r="S28" s="9" t="s">
        <v>22</v>
      </c>
      <c r="T28">
        <v>2</v>
      </c>
      <c r="V28" s="11">
        <v>11</v>
      </c>
    </row>
    <row r="29" spans="1:22" ht="15" x14ac:dyDescent="0.2">
      <c r="B29" s="4" t="s">
        <v>19</v>
      </c>
      <c r="C29" s="4"/>
      <c r="D29" s="4"/>
      <c r="E29" s="4"/>
      <c r="F29" s="5">
        <v>4</v>
      </c>
      <c r="N29" s="9" t="s">
        <v>0</v>
      </c>
      <c r="O29" s="9">
        <v>6</v>
      </c>
      <c r="P29" s="9" t="s">
        <v>2</v>
      </c>
      <c r="Q29" s="14">
        <v>1</v>
      </c>
      <c r="R29" s="14">
        <f t="shared" si="1"/>
        <v>7</v>
      </c>
      <c r="S29" s="9" t="s">
        <v>22</v>
      </c>
      <c r="T29">
        <v>2</v>
      </c>
      <c r="V29" s="11">
        <v>7.6</v>
      </c>
    </row>
    <row r="30" spans="1:22" ht="15" x14ac:dyDescent="0.2">
      <c r="B30" s="4" t="s">
        <v>20</v>
      </c>
      <c r="C30" s="4"/>
      <c r="D30" s="4"/>
      <c r="E30" s="4"/>
      <c r="F30" s="5">
        <v>4</v>
      </c>
      <c r="N30" s="9" t="s">
        <v>0</v>
      </c>
      <c r="O30" s="9">
        <v>6</v>
      </c>
      <c r="P30" s="9" t="s">
        <v>3</v>
      </c>
      <c r="Q30" s="14">
        <v>2</v>
      </c>
      <c r="R30" s="14">
        <f t="shared" si="1"/>
        <v>8</v>
      </c>
      <c r="S30" s="9" t="s">
        <v>22</v>
      </c>
      <c r="T30">
        <v>2</v>
      </c>
      <c r="V30" s="11">
        <v>5.9</v>
      </c>
    </row>
    <row r="31" spans="1:22" ht="15" x14ac:dyDescent="0.2">
      <c r="B31" s="4" t="s">
        <v>81</v>
      </c>
      <c r="C31" s="4"/>
      <c r="D31" s="4"/>
      <c r="E31" s="4"/>
      <c r="F31" s="5">
        <v>1</v>
      </c>
      <c r="N31" s="9" t="s">
        <v>0</v>
      </c>
      <c r="O31" s="9">
        <v>6</v>
      </c>
      <c r="P31" s="9" t="s">
        <v>4</v>
      </c>
      <c r="Q31" s="14">
        <v>3</v>
      </c>
      <c r="R31" s="14">
        <f t="shared" si="1"/>
        <v>9</v>
      </c>
      <c r="S31" s="9" t="s">
        <v>22</v>
      </c>
      <c r="T31">
        <v>2</v>
      </c>
      <c r="V31" s="11">
        <v>4.4000000000000004</v>
      </c>
    </row>
    <row r="32" spans="1:22" ht="15" x14ac:dyDescent="0.2">
      <c r="B32" s="4"/>
      <c r="C32" s="4"/>
      <c r="D32" s="4"/>
      <c r="E32" s="4"/>
      <c r="F32" s="8"/>
      <c r="N32" s="9" t="s">
        <v>0</v>
      </c>
      <c r="O32" s="9">
        <v>6</v>
      </c>
      <c r="P32" s="9" t="s">
        <v>5</v>
      </c>
      <c r="Q32" s="14">
        <v>4</v>
      </c>
      <c r="R32" s="14">
        <f t="shared" si="1"/>
        <v>10</v>
      </c>
      <c r="S32" s="9" t="s">
        <v>22</v>
      </c>
      <c r="T32">
        <v>2</v>
      </c>
      <c r="V32" s="11">
        <v>3.5</v>
      </c>
    </row>
    <row r="33" spans="1:22" ht="15" x14ac:dyDescent="0.2">
      <c r="B33" s="4"/>
      <c r="C33" s="4"/>
      <c r="D33" s="4"/>
      <c r="E33" s="4"/>
      <c r="F33" s="8"/>
      <c r="N33" s="9" t="s">
        <v>6</v>
      </c>
      <c r="O33" s="9">
        <v>11</v>
      </c>
      <c r="P33" s="10" t="s">
        <v>104</v>
      </c>
      <c r="Q33" s="14">
        <v>0</v>
      </c>
      <c r="R33" s="14">
        <f t="shared" si="1"/>
        <v>11</v>
      </c>
      <c r="S33" s="9" t="s">
        <v>22</v>
      </c>
      <c r="T33">
        <v>2</v>
      </c>
      <c r="V33" s="11">
        <v>6.7243906035851593</v>
      </c>
    </row>
    <row r="34" spans="1:22" ht="15" x14ac:dyDescent="0.2">
      <c r="B34" s="4"/>
      <c r="C34" s="4"/>
      <c r="D34" s="4"/>
      <c r="E34" s="4"/>
      <c r="F34" s="8"/>
      <c r="N34" s="9" t="s">
        <v>6</v>
      </c>
      <c r="O34" s="9">
        <v>11</v>
      </c>
      <c r="P34" s="10" t="s">
        <v>106</v>
      </c>
      <c r="Q34" s="14">
        <v>1</v>
      </c>
      <c r="R34" s="14">
        <f t="shared" si="1"/>
        <v>12</v>
      </c>
      <c r="S34" s="9" t="s">
        <v>22</v>
      </c>
      <c r="T34">
        <v>2</v>
      </c>
      <c r="V34" s="11">
        <v>4.7746705266198841</v>
      </c>
    </row>
    <row r="35" spans="1:22" ht="15" x14ac:dyDescent="0.2">
      <c r="B35" s="4"/>
      <c r="C35" s="4"/>
      <c r="D35" s="4"/>
      <c r="E35" s="4"/>
      <c r="F35" s="8"/>
      <c r="N35" s="9" t="s">
        <v>6</v>
      </c>
      <c r="O35" s="9">
        <v>11</v>
      </c>
      <c r="P35" s="10" t="s">
        <v>107</v>
      </c>
      <c r="Q35" s="14">
        <v>2</v>
      </c>
      <c r="R35" s="14">
        <f t="shared" si="1"/>
        <v>13</v>
      </c>
      <c r="S35" s="9" t="s">
        <v>22</v>
      </c>
      <c r="T35">
        <v>2</v>
      </c>
      <c r="V35" s="11">
        <v>3.6166371266260358</v>
      </c>
    </row>
    <row r="36" spans="1:22" ht="15" x14ac:dyDescent="0.2">
      <c r="B36" s="4"/>
      <c r="C36" s="4"/>
      <c r="D36" s="4"/>
      <c r="E36" s="4"/>
      <c r="F36" s="8"/>
      <c r="N36" s="9" t="s">
        <v>6</v>
      </c>
      <c r="O36" s="9">
        <v>11</v>
      </c>
      <c r="P36" s="10" t="s">
        <v>108</v>
      </c>
      <c r="Q36" s="14">
        <v>3</v>
      </c>
      <c r="R36" s="14">
        <f t="shared" si="1"/>
        <v>14</v>
      </c>
      <c r="S36" s="9" t="s">
        <v>22</v>
      </c>
      <c r="T36">
        <v>2</v>
      </c>
      <c r="V36" s="11">
        <v>2.601642990464696</v>
      </c>
    </row>
    <row r="37" spans="1:22" ht="15" x14ac:dyDescent="0.2">
      <c r="B37" s="4"/>
      <c r="C37" s="4"/>
      <c r="D37" s="4"/>
      <c r="E37" s="4"/>
      <c r="F37" s="8"/>
      <c r="N37" s="9" t="s">
        <v>6</v>
      </c>
      <c r="O37" s="9">
        <v>11</v>
      </c>
      <c r="P37" s="10" t="s">
        <v>109</v>
      </c>
      <c r="Q37" s="14">
        <v>4</v>
      </c>
      <c r="R37" s="14">
        <f t="shared" si="1"/>
        <v>15</v>
      </c>
      <c r="S37" s="9" t="s">
        <v>22</v>
      </c>
      <c r="T37">
        <v>2</v>
      </c>
      <c r="V37" s="11">
        <v>1.980726161887078</v>
      </c>
    </row>
    <row r="39" spans="1:22" ht="13.5" thickBot="1" x14ac:dyDescent="0.25"/>
    <row r="40" spans="1:22" ht="16.5" thickBot="1" x14ac:dyDescent="0.3">
      <c r="A40" s="1">
        <v>4</v>
      </c>
      <c r="B40" s="2" t="s">
        <v>98</v>
      </c>
      <c r="C40" s="2"/>
      <c r="D40" s="2"/>
      <c r="E40" s="2"/>
      <c r="F40" s="2"/>
      <c r="I40" s="18" t="s">
        <v>102</v>
      </c>
      <c r="J40" s="18"/>
      <c r="N40" s="9" t="s">
        <v>70</v>
      </c>
      <c r="O40" s="9">
        <v>1</v>
      </c>
      <c r="P40" s="10" t="s">
        <v>104</v>
      </c>
      <c r="Q40" s="14">
        <v>0</v>
      </c>
      <c r="R40" s="14">
        <f>O40+Q40</f>
        <v>1</v>
      </c>
      <c r="S40" s="9" t="s">
        <v>78</v>
      </c>
      <c r="T40">
        <v>3</v>
      </c>
      <c r="V40" s="11">
        <v>10.63409879815341</v>
      </c>
    </row>
    <row r="41" spans="1:22" ht="15.75" x14ac:dyDescent="0.25">
      <c r="A41" s="1"/>
      <c r="B41" s="4" t="s">
        <v>80</v>
      </c>
      <c r="C41" s="4"/>
      <c r="D41" s="4"/>
      <c r="E41" s="4"/>
      <c r="F41" s="26">
        <v>1</v>
      </c>
      <c r="N41" s="9" t="s">
        <v>70</v>
      </c>
      <c r="O41" s="9">
        <v>1</v>
      </c>
      <c r="P41" s="10" t="s">
        <v>106</v>
      </c>
      <c r="Q41" s="14">
        <v>1</v>
      </c>
      <c r="R41" s="14">
        <f t="shared" ref="R41:R54" si="2">O41+Q41</f>
        <v>2</v>
      </c>
      <c r="S41" s="9" t="s">
        <v>78</v>
      </c>
      <c r="T41">
        <v>3</v>
      </c>
      <c r="V41" s="11">
        <v>7.1108001983010016</v>
      </c>
    </row>
    <row r="42" spans="1:22" ht="15.75" x14ac:dyDescent="0.25">
      <c r="A42" s="1"/>
      <c r="B42" s="4" t="s">
        <v>96</v>
      </c>
      <c r="C42" s="4"/>
      <c r="D42" s="4"/>
      <c r="E42" s="4"/>
      <c r="F42" s="5">
        <v>3</v>
      </c>
      <c r="N42" s="9" t="s">
        <v>70</v>
      </c>
      <c r="O42" s="9">
        <v>1</v>
      </c>
      <c r="P42" s="10" t="s">
        <v>107</v>
      </c>
      <c r="Q42" s="14">
        <v>2</v>
      </c>
      <c r="R42" s="14">
        <f t="shared" si="2"/>
        <v>3</v>
      </c>
      <c r="S42" s="9" t="s">
        <v>78</v>
      </c>
      <c r="T42">
        <v>3</v>
      </c>
      <c r="V42" s="11">
        <v>5.2294584414271865</v>
      </c>
    </row>
    <row r="43" spans="1:22" ht="15.75" x14ac:dyDescent="0.25">
      <c r="A43" s="1"/>
      <c r="B43" s="4" t="s">
        <v>97</v>
      </c>
      <c r="C43" s="4"/>
      <c r="D43" s="4"/>
      <c r="E43" s="4"/>
      <c r="F43" s="26">
        <v>5</v>
      </c>
      <c r="N43" s="9" t="s">
        <v>70</v>
      </c>
      <c r="O43" s="9">
        <v>1</v>
      </c>
      <c r="P43" s="10" t="s">
        <v>108</v>
      </c>
      <c r="Q43" s="14">
        <v>3</v>
      </c>
      <c r="R43" s="14">
        <f t="shared" si="2"/>
        <v>4</v>
      </c>
      <c r="S43" s="9" t="s">
        <v>78</v>
      </c>
      <c r="T43">
        <v>3</v>
      </c>
      <c r="V43" s="11">
        <v>3.308603636132152</v>
      </c>
    </row>
    <row r="44" spans="1:22" x14ac:dyDescent="0.2">
      <c r="N44" s="9" t="s">
        <v>70</v>
      </c>
      <c r="O44" s="9">
        <v>1</v>
      </c>
      <c r="P44" s="10" t="s">
        <v>109</v>
      </c>
      <c r="Q44" s="14">
        <v>4</v>
      </c>
      <c r="R44" s="14">
        <f t="shared" si="2"/>
        <v>5</v>
      </c>
      <c r="S44" s="9" t="s">
        <v>78</v>
      </c>
      <c r="T44">
        <v>3</v>
      </c>
      <c r="V44" s="11">
        <v>2.5148942635851657</v>
      </c>
    </row>
    <row r="45" spans="1:22" x14ac:dyDescent="0.2">
      <c r="N45" s="9" t="s">
        <v>0</v>
      </c>
      <c r="O45" s="9">
        <v>6</v>
      </c>
      <c r="P45" s="9" t="s">
        <v>1</v>
      </c>
      <c r="Q45" s="14">
        <v>0</v>
      </c>
      <c r="R45" s="14">
        <f t="shared" si="2"/>
        <v>6</v>
      </c>
      <c r="S45" s="9" t="s">
        <v>78</v>
      </c>
      <c r="T45">
        <v>3</v>
      </c>
      <c r="V45" s="16">
        <v>9.5</v>
      </c>
    </row>
    <row r="46" spans="1:22" ht="16.5" thickBot="1" x14ac:dyDescent="0.3">
      <c r="A46" s="1">
        <v>5</v>
      </c>
      <c r="B46" s="2" t="s">
        <v>56</v>
      </c>
      <c r="C46" s="2"/>
      <c r="D46" s="2"/>
      <c r="E46" s="2"/>
      <c r="F46" s="2"/>
      <c r="N46" s="9" t="s">
        <v>0</v>
      </c>
      <c r="O46" s="9">
        <v>6</v>
      </c>
      <c r="P46" s="9" t="s">
        <v>2</v>
      </c>
      <c r="Q46" s="14">
        <v>1</v>
      </c>
      <c r="R46" s="14">
        <f t="shared" si="2"/>
        <v>7</v>
      </c>
      <c r="S46" s="9" t="s">
        <v>78</v>
      </c>
      <c r="T46">
        <v>3</v>
      </c>
      <c r="V46" s="16">
        <v>7.5</v>
      </c>
    </row>
    <row r="47" spans="1:22" ht="16.5" thickBot="1" x14ac:dyDescent="0.3">
      <c r="A47" s="1"/>
      <c r="B47" s="4" t="s">
        <v>80</v>
      </c>
      <c r="C47" s="4"/>
      <c r="D47" s="4"/>
      <c r="E47" s="4"/>
      <c r="F47" s="5">
        <v>1</v>
      </c>
      <c r="I47" s="18" t="s">
        <v>103</v>
      </c>
      <c r="J47" s="18"/>
      <c r="N47" s="9" t="s">
        <v>0</v>
      </c>
      <c r="O47" s="9">
        <v>6</v>
      </c>
      <c r="P47" s="9" t="s">
        <v>3</v>
      </c>
      <c r="Q47" s="14">
        <v>2</v>
      </c>
      <c r="R47" s="14">
        <f t="shared" si="2"/>
        <v>8</v>
      </c>
      <c r="S47" s="9" t="s">
        <v>78</v>
      </c>
      <c r="T47">
        <v>3</v>
      </c>
      <c r="V47" s="16">
        <v>6.2</v>
      </c>
    </row>
    <row r="48" spans="1:22" ht="15.75" x14ac:dyDescent="0.25">
      <c r="A48" s="1"/>
      <c r="B48" s="4" t="s">
        <v>83</v>
      </c>
      <c r="C48" s="4"/>
      <c r="D48" s="4"/>
      <c r="E48" s="4"/>
      <c r="F48" s="5">
        <v>2</v>
      </c>
      <c r="N48" s="9" t="s">
        <v>0</v>
      </c>
      <c r="O48" s="9">
        <v>6</v>
      </c>
      <c r="P48" s="9" t="s">
        <v>4</v>
      </c>
      <c r="Q48" s="14">
        <v>3</v>
      </c>
      <c r="R48" s="14">
        <f t="shared" si="2"/>
        <v>9</v>
      </c>
      <c r="S48" s="9" t="s">
        <v>78</v>
      </c>
      <c r="T48">
        <v>3</v>
      </c>
      <c r="V48" s="16">
        <v>5.3</v>
      </c>
    </row>
    <row r="49" spans="1:32" ht="15.75" x14ac:dyDescent="0.25">
      <c r="A49" s="1"/>
      <c r="B49" s="4" t="s">
        <v>84</v>
      </c>
      <c r="C49" s="4"/>
      <c r="D49" s="4"/>
      <c r="E49" s="4"/>
      <c r="F49" s="5">
        <v>3</v>
      </c>
      <c r="N49" s="9" t="s">
        <v>0</v>
      </c>
      <c r="O49" s="9">
        <v>6</v>
      </c>
      <c r="P49" s="9" t="s">
        <v>5</v>
      </c>
      <c r="Q49" s="14">
        <v>4</v>
      </c>
      <c r="R49" s="14">
        <f t="shared" si="2"/>
        <v>10</v>
      </c>
      <c r="S49" s="9" t="s">
        <v>78</v>
      </c>
      <c r="T49">
        <v>3</v>
      </c>
      <c r="V49" s="16">
        <v>4.7</v>
      </c>
    </row>
    <row r="50" spans="1:32" ht="15.75" x14ac:dyDescent="0.25">
      <c r="A50" s="1"/>
      <c r="B50" s="4" t="s">
        <v>85</v>
      </c>
      <c r="C50" s="4"/>
      <c r="D50" s="4"/>
      <c r="E50" s="4"/>
      <c r="F50" s="5">
        <v>4</v>
      </c>
      <c r="N50" s="9" t="s">
        <v>6</v>
      </c>
      <c r="O50" s="9">
        <v>11</v>
      </c>
      <c r="P50" s="10" t="s">
        <v>104</v>
      </c>
      <c r="Q50" s="14">
        <v>0</v>
      </c>
      <c r="R50" s="14">
        <f t="shared" si="2"/>
        <v>11</v>
      </c>
      <c r="S50" s="9" t="s">
        <v>78</v>
      </c>
      <c r="T50">
        <v>3</v>
      </c>
      <c r="V50" s="11">
        <v>7.2610183139919302</v>
      </c>
    </row>
    <row r="51" spans="1:32" ht="15.75" x14ac:dyDescent="0.25">
      <c r="A51" s="1"/>
      <c r="B51" s="4" t="s">
        <v>82</v>
      </c>
      <c r="C51" s="4"/>
      <c r="D51" s="4"/>
      <c r="E51" s="4"/>
      <c r="F51" s="5">
        <v>5</v>
      </c>
      <c r="N51" s="9" t="s">
        <v>6</v>
      </c>
      <c r="O51" s="9">
        <v>11</v>
      </c>
      <c r="P51" s="10" t="s">
        <v>106</v>
      </c>
      <c r="Q51" s="14">
        <v>1</v>
      </c>
      <c r="R51" s="14">
        <f t="shared" si="2"/>
        <v>12</v>
      </c>
      <c r="S51" s="9" t="s">
        <v>78</v>
      </c>
      <c r="T51">
        <v>3</v>
      </c>
      <c r="V51" s="11">
        <v>5.1859636731026972</v>
      </c>
    </row>
    <row r="52" spans="1:32" x14ac:dyDescent="0.2">
      <c r="N52" s="9" t="s">
        <v>6</v>
      </c>
      <c r="O52" s="9">
        <v>11</v>
      </c>
      <c r="P52" s="10" t="s">
        <v>107</v>
      </c>
      <c r="Q52" s="14">
        <v>2</v>
      </c>
      <c r="R52" s="14">
        <f t="shared" si="2"/>
        <v>13</v>
      </c>
      <c r="S52" s="9" t="s">
        <v>78</v>
      </c>
      <c r="T52">
        <v>3</v>
      </c>
      <c r="V52" s="11">
        <v>3.781752764683715</v>
      </c>
    </row>
    <row r="53" spans="1:32" ht="13.5" thickBot="1" x14ac:dyDescent="0.25">
      <c r="N53" s="9" t="s">
        <v>6</v>
      </c>
      <c r="O53" s="9">
        <v>11</v>
      </c>
      <c r="P53" s="10" t="s">
        <v>108</v>
      </c>
      <c r="Q53" s="14">
        <v>3</v>
      </c>
      <c r="R53" s="14">
        <f t="shared" si="2"/>
        <v>14</v>
      </c>
      <c r="S53" s="9" t="s">
        <v>78</v>
      </c>
      <c r="T53">
        <v>3</v>
      </c>
      <c r="V53" s="12">
        <v>2.7233154718306385</v>
      </c>
    </row>
    <row r="54" spans="1:32" ht="16.5" thickBot="1" x14ac:dyDescent="0.3">
      <c r="A54" s="1">
        <v>6</v>
      </c>
      <c r="B54" s="2" t="s">
        <v>59</v>
      </c>
      <c r="C54" s="2"/>
      <c r="D54" s="2"/>
      <c r="E54" s="2"/>
      <c r="F54" s="2"/>
      <c r="G54" s="2"/>
      <c r="H54" s="2"/>
      <c r="I54" s="25" t="s">
        <v>52</v>
      </c>
      <c r="J54" s="25"/>
      <c r="K54" s="2"/>
      <c r="L54" s="2"/>
      <c r="N54" s="9" t="s">
        <v>6</v>
      </c>
      <c r="O54" s="9">
        <v>11</v>
      </c>
      <c r="P54" s="10" t="s">
        <v>109</v>
      </c>
      <c r="Q54" s="14">
        <v>4</v>
      </c>
      <c r="R54" s="14">
        <f t="shared" si="2"/>
        <v>15</v>
      </c>
      <c r="S54" s="9" t="s">
        <v>78</v>
      </c>
      <c r="T54">
        <v>3</v>
      </c>
      <c r="V54" s="12">
        <v>2.0386709619301251</v>
      </c>
      <c r="AF54">
        <v>1</v>
      </c>
    </row>
    <row r="55" spans="1:32" ht="15" x14ac:dyDescent="0.2">
      <c r="A55" s="6"/>
      <c r="B55" s="4" t="s">
        <v>57</v>
      </c>
      <c r="C55" s="4"/>
      <c r="D55" s="4"/>
      <c r="E55" s="4"/>
      <c r="F55" s="4"/>
      <c r="G55" s="4"/>
      <c r="H55" s="4"/>
      <c r="I55" s="4"/>
      <c r="J55" s="4"/>
      <c r="K55" s="4"/>
      <c r="L55" s="4"/>
      <c r="AF55">
        <v>2</v>
      </c>
    </row>
    <row r="56" spans="1:32" x14ac:dyDescent="0.2">
      <c r="AF56">
        <v>3</v>
      </c>
    </row>
    <row r="57" spans="1:32" x14ac:dyDescent="0.2">
      <c r="N57" s="9" t="s">
        <v>70</v>
      </c>
      <c r="O57" s="9">
        <v>1</v>
      </c>
      <c r="P57" s="10" t="s">
        <v>104</v>
      </c>
      <c r="Q57" s="14">
        <v>0</v>
      </c>
      <c r="R57" s="14">
        <f>O57+Q57</f>
        <v>1</v>
      </c>
      <c r="S57" s="9" t="s">
        <v>76</v>
      </c>
      <c r="T57">
        <v>4</v>
      </c>
      <c r="V57" s="11">
        <v>20.217528213600595</v>
      </c>
    </row>
    <row r="58" spans="1:32" ht="16.5" thickBot="1" x14ac:dyDescent="0.3">
      <c r="A58" s="1"/>
      <c r="B58" s="2" t="s">
        <v>68</v>
      </c>
      <c r="C58" s="2"/>
      <c r="D58" s="2"/>
      <c r="E58" s="2"/>
      <c r="F58" s="2"/>
      <c r="G58" s="2"/>
      <c r="H58" s="2">
        <v>1</v>
      </c>
      <c r="I58" s="2"/>
      <c r="J58" s="7">
        <v>2</v>
      </c>
      <c r="K58" s="7"/>
      <c r="L58" s="7">
        <v>3</v>
      </c>
      <c r="N58" s="9" t="s">
        <v>70</v>
      </c>
      <c r="O58" s="9">
        <v>1</v>
      </c>
      <c r="P58" s="10" t="s">
        <v>106</v>
      </c>
      <c r="Q58" s="14">
        <v>1</v>
      </c>
      <c r="R58" s="14">
        <f t="shared" ref="R58:R71" si="3">O58+Q58</f>
        <v>2</v>
      </c>
      <c r="S58" s="9" t="s">
        <v>76</v>
      </c>
      <c r="T58">
        <v>4</v>
      </c>
      <c r="V58" s="11">
        <v>13.096604158122455</v>
      </c>
    </row>
    <row r="59" spans="1:32" ht="16.5" thickBot="1" x14ac:dyDescent="0.3">
      <c r="A59" s="1">
        <v>7</v>
      </c>
      <c r="B59" s="2" t="s">
        <v>60</v>
      </c>
      <c r="C59" s="2"/>
      <c r="D59" s="2"/>
      <c r="E59" s="2"/>
      <c r="F59" s="2"/>
      <c r="G59" s="2"/>
      <c r="H59" s="25"/>
      <c r="I59" s="2"/>
      <c r="J59" s="25"/>
      <c r="K59" s="2"/>
      <c r="L59" s="25"/>
      <c r="N59" s="9" t="s">
        <v>70</v>
      </c>
      <c r="O59" s="9">
        <v>1</v>
      </c>
      <c r="P59" s="10" t="s">
        <v>107</v>
      </c>
      <c r="Q59" s="14">
        <v>2</v>
      </c>
      <c r="R59" s="14">
        <f t="shared" si="3"/>
        <v>3</v>
      </c>
      <c r="S59" s="9" t="s">
        <v>76</v>
      </c>
      <c r="T59">
        <v>4</v>
      </c>
      <c r="V59" s="11">
        <v>9.4535586040310271</v>
      </c>
    </row>
    <row r="60" spans="1:32" ht="15" x14ac:dyDescent="0.2">
      <c r="A60" s="6"/>
      <c r="B60" s="4" t="s">
        <v>86</v>
      </c>
      <c r="C60" s="4"/>
      <c r="D60" s="4"/>
      <c r="E60" s="4">
        <v>1</v>
      </c>
      <c r="F60" s="4"/>
      <c r="G60" s="8"/>
      <c r="I60" s="8"/>
      <c r="K60" s="4"/>
      <c r="N60" s="9" t="s">
        <v>70</v>
      </c>
      <c r="O60" s="9">
        <v>1</v>
      </c>
      <c r="P60" s="10" t="s">
        <v>108</v>
      </c>
      <c r="Q60" s="14">
        <v>3</v>
      </c>
      <c r="R60" s="14">
        <f t="shared" si="3"/>
        <v>4</v>
      </c>
      <c r="S60" s="9" t="s">
        <v>76</v>
      </c>
      <c r="T60">
        <v>4</v>
      </c>
      <c r="V60" s="11">
        <v>6.45712803741778</v>
      </c>
    </row>
    <row r="61" spans="1:32" ht="15" x14ac:dyDescent="0.2">
      <c r="A61" s="6"/>
      <c r="B61" s="4" t="s">
        <v>87</v>
      </c>
      <c r="C61" s="4"/>
      <c r="D61" s="4"/>
      <c r="E61" s="4">
        <v>2</v>
      </c>
      <c r="F61" s="4"/>
      <c r="G61" s="8"/>
      <c r="I61" s="8"/>
      <c r="K61" s="4"/>
      <c r="N61" s="9" t="s">
        <v>70</v>
      </c>
      <c r="O61" s="9">
        <v>1</v>
      </c>
      <c r="P61" s="10" t="s">
        <v>109</v>
      </c>
      <c r="Q61" s="14">
        <v>4</v>
      </c>
      <c r="R61" s="14">
        <f t="shared" si="3"/>
        <v>5</v>
      </c>
      <c r="S61" s="9" t="s">
        <v>76</v>
      </c>
      <c r="T61">
        <v>4</v>
      </c>
      <c r="V61" s="11">
        <v>4.8640362212576473</v>
      </c>
    </row>
    <row r="62" spans="1:32" ht="15" x14ac:dyDescent="0.2">
      <c r="A62" s="6"/>
      <c r="B62" s="4" t="s">
        <v>88</v>
      </c>
      <c r="C62" s="4"/>
      <c r="D62" s="4"/>
      <c r="E62" s="4">
        <v>3</v>
      </c>
      <c r="F62" s="4"/>
      <c r="G62" s="8"/>
      <c r="I62" s="8"/>
      <c r="K62" s="4"/>
      <c r="N62" s="9" t="s">
        <v>0</v>
      </c>
      <c r="O62" s="9">
        <v>6</v>
      </c>
      <c r="P62" s="9" t="s">
        <v>1</v>
      </c>
      <c r="Q62" s="14">
        <v>0</v>
      </c>
      <c r="R62" s="14">
        <f t="shared" si="3"/>
        <v>6</v>
      </c>
      <c r="S62" s="9" t="s">
        <v>76</v>
      </c>
      <c r="T62">
        <v>4</v>
      </c>
      <c r="V62" s="11">
        <v>15.2</v>
      </c>
    </row>
    <row r="63" spans="1:32" ht="15" x14ac:dyDescent="0.2">
      <c r="A63" s="6"/>
      <c r="B63" s="4" t="s">
        <v>89</v>
      </c>
      <c r="C63" s="4"/>
      <c r="D63" s="4"/>
      <c r="E63" s="4">
        <v>4</v>
      </c>
      <c r="F63" s="4"/>
      <c r="G63" s="8"/>
      <c r="I63" s="8"/>
      <c r="K63" s="4"/>
      <c r="N63" s="9" t="s">
        <v>0</v>
      </c>
      <c r="O63" s="9">
        <v>6</v>
      </c>
      <c r="P63" s="9" t="s">
        <v>2</v>
      </c>
      <c r="Q63" s="14">
        <v>1</v>
      </c>
      <c r="R63" s="14">
        <f t="shared" si="3"/>
        <v>7</v>
      </c>
      <c r="S63" s="9" t="s">
        <v>76</v>
      </c>
      <c r="T63">
        <v>4</v>
      </c>
      <c r="V63" s="16">
        <v>10.4</v>
      </c>
    </row>
    <row r="64" spans="1:32" x14ac:dyDescent="0.2">
      <c r="N64" s="9" t="s">
        <v>0</v>
      </c>
      <c r="O64" s="9">
        <v>6</v>
      </c>
      <c r="P64" s="9" t="s">
        <v>3</v>
      </c>
      <c r="Q64" s="14">
        <v>2</v>
      </c>
      <c r="R64" s="14">
        <f t="shared" si="3"/>
        <v>8</v>
      </c>
      <c r="S64" s="9" t="s">
        <v>76</v>
      </c>
      <c r="T64">
        <v>4</v>
      </c>
      <c r="V64" s="11">
        <v>7.76</v>
      </c>
    </row>
    <row r="65" spans="1:29" ht="13.5" thickBot="1" x14ac:dyDescent="0.25">
      <c r="N65" s="9" t="s">
        <v>0</v>
      </c>
      <c r="O65" s="9">
        <v>6</v>
      </c>
      <c r="P65" s="9" t="s">
        <v>4</v>
      </c>
      <c r="Q65" s="14">
        <v>3</v>
      </c>
      <c r="R65" s="14">
        <f t="shared" si="3"/>
        <v>9</v>
      </c>
      <c r="S65" s="9" t="s">
        <v>76</v>
      </c>
      <c r="T65">
        <v>4</v>
      </c>
      <c r="V65" s="11">
        <v>5.52</v>
      </c>
    </row>
    <row r="66" spans="1:29" ht="16.5" thickBot="1" x14ac:dyDescent="0.3">
      <c r="A66" s="1">
        <v>8</v>
      </c>
      <c r="B66" s="2" t="s">
        <v>61</v>
      </c>
      <c r="C66" s="2"/>
      <c r="D66" s="2"/>
      <c r="E66" s="2"/>
      <c r="F66" s="2"/>
      <c r="G66" s="2"/>
      <c r="H66" s="25"/>
      <c r="I66" s="2"/>
      <c r="J66" s="25"/>
      <c r="K66" s="2"/>
      <c r="L66" s="25"/>
      <c r="N66" s="9" t="s">
        <v>0</v>
      </c>
      <c r="O66" s="9">
        <v>6</v>
      </c>
      <c r="P66" s="9" t="s">
        <v>5</v>
      </c>
      <c r="Q66" s="14">
        <v>4</v>
      </c>
      <c r="R66" s="14">
        <f t="shared" si="3"/>
        <v>10</v>
      </c>
      <c r="S66" s="9" t="s">
        <v>76</v>
      </c>
      <c r="T66">
        <v>4</v>
      </c>
      <c r="V66" s="11">
        <v>4.3</v>
      </c>
    </row>
    <row r="67" spans="1:29" ht="15" x14ac:dyDescent="0.2">
      <c r="A67" s="6"/>
      <c r="B67" s="4" t="s">
        <v>90</v>
      </c>
      <c r="C67" s="4"/>
      <c r="D67" s="4"/>
      <c r="E67" s="4">
        <v>1</v>
      </c>
      <c r="F67" s="4"/>
      <c r="G67" s="8"/>
      <c r="I67" s="8"/>
      <c r="K67" s="4"/>
      <c r="N67" s="9" t="s">
        <v>6</v>
      </c>
      <c r="O67" s="9">
        <v>11</v>
      </c>
      <c r="P67" s="10" t="s">
        <v>104</v>
      </c>
      <c r="Q67" s="14">
        <v>0</v>
      </c>
      <c r="R67" s="14">
        <f t="shared" si="3"/>
        <v>11</v>
      </c>
      <c r="S67" s="9" t="s">
        <v>76</v>
      </c>
      <c r="T67">
        <v>4</v>
      </c>
      <c r="V67" s="11">
        <v>13.162885472217244</v>
      </c>
    </row>
    <row r="68" spans="1:29" ht="15" x14ac:dyDescent="0.2">
      <c r="A68" s="6"/>
      <c r="B68" s="4" t="s">
        <v>91</v>
      </c>
      <c r="C68" s="4"/>
      <c r="D68" s="4"/>
      <c r="E68" s="4">
        <v>2</v>
      </c>
      <c r="F68" s="4"/>
      <c r="G68" s="8"/>
      <c r="I68" s="8"/>
      <c r="K68" s="4"/>
      <c r="N68" s="9" t="s">
        <v>6</v>
      </c>
      <c r="O68" s="9">
        <v>11</v>
      </c>
      <c r="P68" s="10" t="s">
        <v>106</v>
      </c>
      <c r="Q68" s="14">
        <v>1</v>
      </c>
      <c r="R68" s="14">
        <f t="shared" si="3"/>
        <v>12</v>
      </c>
      <c r="S68" s="9" t="s">
        <v>76</v>
      </c>
      <c r="T68">
        <v>4</v>
      </c>
      <c r="V68" s="11">
        <v>8.9749595285557131</v>
      </c>
    </row>
    <row r="69" spans="1:29" ht="15" x14ac:dyDescent="0.2">
      <c r="A69" s="6"/>
      <c r="B69" s="4" t="s">
        <v>92</v>
      </c>
      <c r="C69" s="4" t="s">
        <v>23</v>
      </c>
      <c r="D69" s="4"/>
      <c r="E69" s="4">
        <v>0</v>
      </c>
      <c r="F69" s="4"/>
      <c r="G69" s="8"/>
      <c r="I69" s="8"/>
      <c r="K69" s="4"/>
      <c r="N69" s="9" t="s">
        <v>6</v>
      </c>
      <c r="O69" s="9">
        <v>11</v>
      </c>
      <c r="P69" s="10" t="s">
        <v>107</v>
      </c>
      <c r="Q69" s="14">
        <v>2</v>
      </c>
      <c r="R69" s="14">
        <f t="shared" si="3"/>
        <v>13</v>
      </c>
      <c r="S69" s="9" t="s">
        <v>76</v>
      </c>
      <c r="T69">
        <v>4</v>
      </c>
      <c r="V69" s="11">
        <v>5.5123175494727157</v>
      </c>
    </row>
    <row r="70" spans="1:29" ht="15" x14ac:dyDescent="0.2">
      <c r="A70" s="6"/>
      <c r="B70" s="4" t="s">
        <v>93</v>
      </c>
      <c r="C70" s="4" t="s">
        <v>23</v>
      </c>
      <c r="D70" s="4"/>
      <c r="E70" s="4">
        <v>0</v>
      </c>
      <c r="F70" s="4"/>
      <c r="G70" s="8"/>
      <c r="I70" s="8"/>
      <c r="K70" s="4"/>
      <c r="N70" s="9" t="s">
        <v>6</v>
      </c>
      <c r="O70" s="9">
        <v>11</v>
      </c>
      <c r="P70" s="10" t="s">
        <v>108</v>
      </c>
      <c r="Q70" s="14">
        <v>3</v>
      </c>
      <c r="R70" s="14">
        <f t="shared" si="3"/>
        <v>14</v>
      </c>
      <c r="S70" s="9" t="s">
        <v>76</v>
      </c>
      <c r="T70">
        <v>4</v>
      </c>
      <c r="V70" s="11">
        <v>3.9033787786606382</v>
      </c>
    </row>
    <row r="71" spans="1:29" x14ac:dyDescent="0.2">
      <c r="N71" s="9" t="s">
        <v>6</v>
      </c>
      <c r="O71" s="9">
        <v>11</v>
      </c>
      <c r="P71" s="10" t="s">
        <v>109</v>
      </c>
      <c r="Q71" s="14">
        <v>4</v>
      </c>
      <c r="R71" s="14">
        <f t="shared" si="3"/>
        <v>15</v>
      </c>
      <c r="S71" s="9" t="s">
        <v>76</v>
      </c>
      <c r="T71">
        <v>4</v>
      </c>
      <c r="V71" s="11">
        <v>2.9505862969710956</v>
      </c>
    </row>
    <row r="72" spans="1:29" ht="13.5" thickBot="1" x14ac:dyDescent="0.25"/>
    <row r="73" spans="1:29" ht="16.5" thickBot="1" x14ac:dyDescent="0.3">
      <c r="A73" s="1">
        <v>9</v>
      </c>
      <c r="B73" s="2" t="s">
        <v>66</v>
      </c>
      <c r="C73" s="2"/>
      <c r="D73" s="2"/>
      <c r="E73" s="2"/>
      <c r="F73" s="2"/>
      <c r="G73" s="2"/>
      <c r="H73" s="25"/>
      <c r="I73" s="2"/>
      <c r="J73" s="25"/>
      <c r="K73" s="2"/>
      <c r="L73" s="25"/>
    </row>
    <row r="74" spans="1:29" ht="15.75" x14ac:dyDescent="0.25">
      <c r="A74" s="1"/>
      <c r="B74" s="2" t="s">
        <v>67</v>
      </c>
      <c r="C74" s="2"/>
      <c r="D74" s="2"/>
      <c r="E74" s="2"/>
      <c r="F74" s="2"/>
      <c r="G74" s="2"/>
      <c r="H74" s="2"/>
      <c r="I74" s="2"/>
      <c r="J74" s="2"/>
      <c r="K74" s="2"/>
      <c r="L74" s="2"/>
      <c r="S74" t="s">
        <v>24</v>
      </c>
      <c r="T74" t="s">
        <v>9</v>
      </c>
      <c r="U74" t="s">
        <v>26</v>
      </c>
      <c r="W74" t="s">
        <v>27</v>
      </c>
      <c r="X74" t="s">
        <v>28</v>
      </c>
      <c r="AC74" t="s">
        <v>24</v>
      </c>
    </row>
    <row r="75" spans="1:29" ht="15" x14ac:dyDescent="0.2">
      <c r="A75" s="6"/>
      <c r="B75" s="4" t="s">
        <v>94</v>
      </c>
      <c r="C75" s="4"/>
      <c r="D75" s="4"/>
      <c r="E75" s="5">
        <v>1</v>
      </c>
      <c r="F75" s="4"/>
      <c r="G75" s="4"/>
      <c r="I75" s="4"/>
      <c r="K75" s="4"/>
      <c r="N75" s="17" t="s">
        <v>35</v>
      </c>
      <c r="O75">
        <f>H59</f>
        <v>0</v>
      </c>
      <c r="P75" s="17" t="s">
        <v>36</v>
      </c>
      <c r="Q75">
        <f>J59</f>
        <v>0</v>
      </c>
      <c r="U75">
        <v>0</v>
      </c>
      <c r="X75">
        <v>0</v>
      </c>
      <c r="AC75">
        <v>0</v>
      </c>
    </row>
    <row r="76" spans="1:29" ht="15" x14ac:dyDescent="0.2">
      <c r="A76" s="6"/>
      <c r="B76" s="4" t="s">
        <v>62</v>
      </c>
      <c r="C76" s="4"/>
      <c r="D76" s="4"/>
      <c r="E76" s="5">
        <v>2</v>
      </c>
      <c r="F76" s="4"/>
      <c r="G76" s="4"/>
      <c r="I76" s="4"/>
      <c r="K76" s="4"/>
      <c r="N76" s="17" t="s">
        <v>100</v>
      </c>
      <c r="O76">
        <f>H66</f>
        <v>0</v>
      </c>
      <c r="P76" s="17" t="s">
        <v>100</v>
      </c>
      <c r="Q76">
        <f>J66</f>
        <v>0</v>
      </c>
      <c r="S76">
        <v>1</v>
      </c>
      <c r="T76">
        <v>1</v>
      </c>
      <c r="U76" s="8">
        <v>2.7999999999999998E-4</v>
      </c>
      <c r="W76">
        <v>1</v>
      </c>
      <c r="X76">
        <v>2500</v>
      </c>
      <c r="AC76">
        <v>1</v>
      </c>
    </row>
    <row r="77" spans="1:29" ht="15" x14ac:dyDescent="0.2">
      <c r="A77" s="6"/>
      <c r="B77" s="4" t="s">
        <v>63</v>
      </c>
      <c r="C77" s="4"/>
      <c r="D77" s="4"/>
      <c r="E77" s="5">
        <v>3</v>
      </c>
      <c r="F77" s="4"/>
      <c r="G77" s="4"/>
      <c r="I77" s="4"/>
      <c r="K77" s="4"/>
      <c r="N77" t="s">
        <v>26</v>
      </c>
      <c r="O77" t="b">
        <f>IF(O76=1,(CHOOSE(O75,U76,U77,U78,U79)),IF(O76=2,(CHOOSE(O75,U80,U81,U82,U83))))</f>
        <v>0</v>
      </c>
      <c r="P77" t="s">
        <v>26</v>
      </c>
      <c r="Q77" t="b">
        <f>IF(Q76=1,(CHOOSE(Q75,U76,U77,U78,U79)),IF(Q76=2,(CHOOSE(Q75,U80,U81,U82,U83))))</f>
        <v>0</v>
      </c>
      <c r="S77">
        <v>2</v>
      </c>
      <c r="T77">
        <v>1</v>
      </c>
      <c r="U77" s="8">
        <v>3.6000000000000002E-4</v>
      </c>
      <c r="W77">
        <v>2</v>
      </c>
      <c r="X77">
        <v>4999</v>
      </c>
      <c r="AC77">
        <v>2</v>
      </c>
    </row>
    <row r="78" spans="1:29" ht="15.75" thickBot="1" x14ac:dyDescent="0.25">
      <c r="A78" s="6"/>
      <c r="B78" s="4" t="s">
        <v>64</v>
      </c>
      <c r="C78" s="4"/>
      <c r="D78" s="4"/>
      <c r="E78" s="5">
        <v>4</v>
      </c>
      <c r="F78" s="4"/>
      <c r="G78" s="4"/>
      <c r="I78" s="4"/>
      <c r="K78" s="4"/>
      <c r="N78" s="17" t="s">
        <v>25</v>
      </c>
      <c r="O78">
        <f>H73</f>
        <v>0</v>
      </c>
      <c r="P78" s="17" t="s">
        <v>25</v>
      </c>
      <c r="Q78">
        <f>J73</f>
        <v>0</v>
      </c>
      <c r="S78">
        <v>3</v>
      </c>
      <c r="T78">
        <v>1</v>
      </c>
      <c r="U78" s="8">
        <v>4.4000000000000002E-4</v>
      </c>
      <c r="W78">
        <v>3</v>
      </c>
      <c r="X78">
        <v>7499</v>
      </c>
      <c r="AC78">
        <v>3</v>
      </c>
    </row>
    <row r="79" spans="1:29" ht="15.75" thickBot="1" x14ac:dyDescent="0.25">
      <c r="A79" s="6"/>
      <c r="B79" s="4" t="s">
        <v>65</v>
      </c>
      <c r="C79" s="4"/>
      <c r="D79" s="4"/>
      <c r="E79" s="5">
        <v>5</v>
      </c>
      <c r="F79" s="4"/>
      <c r="G79" s="4"/>
      <c r="I79" s="4"/>
      <c r="K79" s="4"/>
      <c r="N79" s="19" t="s">
        <v>48</v>
      </c>
      <c r="O79" s="20">
        <f>IF(O78=0,0,CHOOSE(O78,X76,X77,X78,X79,X80,X81)*O77)</f>
        <v>0</v>
      </c>
      <c r="P79" s="19" t="s">
        <v>49</v>
      </c>
      <c r="Q79" s="20">
        <f>IF(Q78=0,0,(CHOOSE(Q78,X76,X77,X78,X79,X80,X81))*Q77)</f>
        <v>0</v>
      </c>
      <c r="S79">
        <v>4</v>
      </c>
      <c r="T79">
        <v>1</v>
      </c>
      <c r="U79" s="8">
        <v>5.9999999999999995E-4</v>
      </c>
      <c r="W79">
        <v>4</v>
      </c>
      <c r="X79">
        <v>9999</v>
      </c>
      <c r="AC79">
        <v>4</v>
      </c>
    </row>
    <row r="80" spans="1:29" ht="15" x14ac:dyDescent="0.2">
      <c r="A80" s="6"/>
      <c r="B80" s="4" t="s">
        <v>95</v>
      </c>
      <c r="C80" s="4"/>
      <c r="D80" s="4"/>
      <c r="E80" s="5">
        <v>6</v>
      </c>
      <c r="F80" s="4"/>
      <c r="G80" s="4"/>
      <c r="I80" s="4"/>
      <c r="K80" s="4"/>
      <c r="S80">
        <v>1</v>
      </c>
      <c r="T80">
        <v>2</v>
      </c>
      <c r="U80" s="8">
        <v>1.9000000000000001E-4</v>
      </c>
      <c r="W80">
        <v>5</v>
      </c>
      <c r="X80">
        <v>12499</v>
      </c>
    </row>
    <row r="81" spans="1:24" ht="15" x14ac:dyDescent="0.2">
      <c r="S81">
        <v>2</v>
      </c>
      <c r="T81">
        <v>2</v>
      </c>
      <c r="U81" s="8">
        <v>2.0000000000000001E-4</v>
      </c>
      <c r="W81">
        <v>6</v>
      </c>
      <c r="X81">
        <v>15000</v>
      </c>
    </row>
    <row r="82" spans="1:24" ht="15.75" thickBot="1" x14ac:dyDescent="0.25">
      <c r="S82">
        <v>3</v>
      </c>
      <c r="T82">
        <v>2</v>
      </c>
      <c r="U82" s="8">
        <v>2.3000000000000001E-4</v>
      </c>
    </row>
    <row r="83" spans="1:24" ht="16.5" thickBot="1" x14ac:dyDescent="0.3">
      <c r="A83" s="1">
        <v>10</v>
      </c>
      <c r="B83" s="2" t="s">
        <v>37</v>
      </c>
      <c r="C83" s="2"/>
      <c r="D83" s="2"/>
      <c r="E83" s="2"/>
      <c r="F83" s="2"/>
      <c r="H83" s="18"/>
      <c r="N83" s="17" t="s">
        <v>30</v>
      </c>
      <c r="O83">
        <f>H83</f>
        <v>0</v>
      </c>
      <c r="S83">
        <v>4</v>
      </c>
      <c r="T83">
        <v>2</v>
      </c>
      <c r="U83" s="8">
        <v>5.9999999999999995E-4</v>
      </c>
    </row>
    <row r="84" spans="1:24" ht="15.75" x14ac:dyDescent="0.25">
      <c r="A84" s="1"/>
      <c r="B84" s="2" t="s">
        <v>38</v>
      </c>
      <c r="N84" t="s">
        <v>31</v>
      </c>
      <c r="O84">
        <f>O83*0.6</f>
        <v>0</v>
      </c>
    </row>
    <row r="85" spans="1:24" ht="15.75" x14ac:dyDescent="0.25">
      <c r="A85" s="6"/>
      <c r="B85" s="2" t="s">
        <v>39</v>
      </c>
      <c r="S85" s="17" t="s">
        <v>50</v>
      </c>
      <c r="T85">
        <f>L59</f>
        <v>0</v>
      </c>
    </row>
    <row r="86" spans="1:24" ht="15.75" x14ac:dyDescent="0.25">
      <c r="B86" s="2" t="s">
        <v>42</v>
      </c>
      <c r="S86" s="17" t="s">
        <v>100</v>
      </c>
      <c r="T86">
        <f>L66</f>
        <v>0</v>
      </c>
    </row>
    <row r="87" spans="1:24" x14ac:dyDescent="0.2">
      <c r="S87" t="s">
        <v>26</v>
      </c>
      <c r="T87" t="b">
        <f>IF(T86=1,(CHOOSE(T85,U76,U77,U78,U79)),IF(T86=2,(CHOOSE(T85,U80,U81,U82,U83))))</f>
        <v>0</v>
      </c>
    </row>
    <row r="88" spans="1:24" ht="16.5" thickBot="1" x14ac:dyDescent="0.3">
      <c r="A88" s="1">
        <v>11</v>
      </c>
      <c r="B88" s="2" t="s">
        <v>43</v>
      </c>
      <c r="N88" s="17" t="s">
        <v>29</v>
      </c>
      <c r="O88">
        <f>H91</f>
        <v>0</v>
      </c>
      <c r="S88" s="17" t="s">
        <v>25</v>
      </c>
      <c r="T88">
        <f>L73</f>
        <v>0</v>
      </c>
    </row>
    <row r="89" spans="1:24" ht="16.5" thickBot="1" x14ac:dyDescent="0.3">
      <c r="A89" s="1"/>
      <c r="B89" s="2" t="s">
        <v>44</v>
      </c>
      <c r="N89" t="s">
        <v>32</v>
      </c>
      <c r="O89">
        <f>O88*3.6</f>
        <v>0</v>
      </c>
      <c r="S89" s="19" t="s">
        <v>51</v>
      </c>
      <c r="T89" s="20">
        <f>IF(T88=0,0,(CHOOSE(T88,X76,X77,X78,X79,X80,X81))*T87)</f>
        <v>0</v>
      </c>
    </row>
    <row r="90" spans="1:24" ht="16.5" thickBot="1" x14ac:dyDescent="0.3">
      <c r="A90" s="6"/>
      <c r="B90" s="2" t="s">
        <v>45</v>
      </c>
    </row>
    <row r="91" spans="1:24" ht="16.5" thickBot="1" x14ac:dyDescent="0.3">
      <c r="B91" s="2" t="s">
        <v>69</v>
      </c>
      <c r="H91" s="18"/>
      <c r="N91" s="19" t="s">
        <v>33</v>
      </c>
      <c r="O91" s="20">
        <f>O84+O89</f>
        <v>0</v>
      </c>
    </row>
    <row r="92" spans="1:24" ht="15" x14ac:dyDescent="0.2">
      <c r="B92" s="4" t="s">
        <v>58</v>
      </c>
    </row>
    <row r="94" spans="1:24" ht="13.5" thickBot="1" x14ac:dyDescent="0.25">
      <c r="N94" s="17" t="s">
        <v>34</v>
      </c>
      <c r="P94">
        <f>V20+O79+Q79+T89+O91</f>
        <v>0</v>
      </c>
    </row>
    <row r="95" spans="1:24" ht="16.5" thickBot="1" x14ac:dyDescent="0.3">
      <c r="B95" s="2" t="s">
        <v>46</v>
      </c>
      <c r="F95" s="27">
        <f>V20+O79+Q79+T89+O91</f>
        <v>0</v>
      </c>
      <c r="G95" s="17" t="s">
        <v>47</v>
      </c>
    </row>
  </sheetData>
  <phoneticPr fontId="0" type="noConversion"/>
  <dataValidations count="9">
    <dataValidation type="list" allowBlank="1" showInputMessage="1" showErrorMessage="1" errorTitle="Error" error="Invalid entry" sqref="J4">
      <formula1>$F$5:$F$8</formula1>
    </dataValidation>
    <dataValidation type="list" allowBlank="1" showInputMessage="1" showErrorMessage="1" errorTitle="Error" error="Invalid entry" sqref="J11">
      <formula1>$F$12:$F$17</formula1>
    </dataValidation>
    <dataValidation type="list" allowBlank="1" showInputMessage="1" showErrorMessage="1" errorTitle="Error" error="Invalid entry" sqref="J20">
      <formula1>$F$21:$F$37</formula1>
    </dataValidation>
    <dataValidation type="list" allowBlank="1" showInputMessage="1" showErrorMessage="1" errorTitle="Error" error="Invalid entry" sqref="J40">
      <formula1>$F$41:$F$43</formula1>
    </dataValidation>
    <dataValidation type="list" allowBlank="1" showInputMessage="1" showErrorMessage="1" errorTitle="Error" error="Invalid entry" sqref="J47">
      <formula1>$F$47:$F$51</formula1>
    </dataValidation>
    <dataValidation type="list" allowBlank="1" showInputMessage="1" showErrorMessage="1" errorTitle="Error" error="Invalid entry" sqref="J54">
      <formula1>$AF$54:$AF$56</formula1>
    </dataValidation>
    <dataValidation type="list" allowBlank="1" showInputMessage="1" showErrorMessage="1" errorTitle="Error" error="Invalid entry" sqref="H59 J59 L59">
      <formula1>$E$60:$E$63</formula1>
    </dataValidation>
    <dataValidation type="list" allowBlank="1" showInputMessage="1" showErrorMessage="1" errorTitle="Error" error="Invalid entry" sqref="H66 J66 L66">
      <formula1>$E$67:$E$68</formula1>
    </dataValidation>
    <dataValidation type="list" allowBlank="1" showInputMessage="1" showErrorMessage="1" errorTitle="Error" error="Invalid entry" sqref="H73 J73 L73">
      <formula1>$E$75:$E$80</formula1>
    </dataValidation>
  </dataValidations>
  <pageMargins left="0.75" right="0.75" top="1" bottom="1" header="0.5" footer="0.5"/>
  <pageSetup paperSize="9" orientation="portrait" horizontalDpi="300" verticalDpi="300"/>
  <headerFooter alignWithMargins="0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3" name="Button 4">
              <controlPr defaultSize="0" print="0" autoFill="0" autoPict="0" macro="[0]!Reset_macro">
                <anchor moveWithCells="1">
                  <from>
                    <xdr:col>3</xdr:col>
                    <xdr:colOff>314325</xdr:colOff>
                    <xdr:row>98</xdr:row>
                    <xdr:rowOff>95250</xdr:rowOff>
                  </from>
                  <to>
                    <xdr:col>4</xdr:col>
                    <xdr:colOff>476250</xdr:colOff>
                    <xdr:row>99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ColWidth="8.85546875"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ColWidth="8.85546875"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Chester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Elaine O'Leary</dc:creator>
  <cp:lastModifiedBy>Elaine O'Leary</cp:lastModifiedBy>
  <dcterms:created xsi:type="dcterms:W3CDTF">2006-05-23T16:26:16Z</dcterms:created>
  <dcterms:modified xsi:type="dcterms:W3CDTF">2020-02-24T13:17:07Z</dcterms:modified>
</cp:coreProperties>
</file>